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Iván López\Downloads\"/>
    </mc:Choice>
  </mc:AlternateContent>
  <xr:revisionPtr revIDLastSave="0" documentId="13_ncr:1_{3CE157C5-E15A-45BB-A5B3-EC9DFF8808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 Actividades" sheetId="2" r:id="rId1"/>
    <sheet name="Flujo Efectivo" sheetId="3" r:id="rId2"/>
    <sheet name="Detalle Gastos" sheetId="4" r:id="rId3"/>
    <sheet name="Ingresos Bancarios" sheetId="5" r:id="rId4"/>
    <sheet name="Conciliacion" sheetId="6" r:id="rId5"/>
    <sheet name="Notas y Fuente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5" l="1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B8" i="3"/>
  <c r="B10" i="3" s="1"/>
  <c r="B7" i="3"/>
  <c r="B15" i="2"/>
  <c r="B14" i="2"/>
  <c r="B13" i="2"/>
  <c r="B12" i="2"/>
  <c r="B11" i="2"/>
  <c r="B10" i="2"/>
  <c r="B9" i="2"/>
  <c r="B16" i="2" s="1"/>
  <c r="B6" i="2"/>
  <c r="B18" i="2" l="1"/>
</calcChain>
</file>

<file path=xl/sharedStrings.xml><?xml version="1.0" encoding="utf-8"?>
<sst xmlns="http://schemas.openxmlformats.org/spreadsheetml/2006/main" count="249" uniqueCount="156">
  <si>
    <t>INGRESOS / COBROS DEL PERIODO</t>
  </si>
  <si>
    <t>Concepto</t>
  </si>
  <si>
    <t>Importe ($)</t>
  </si>
  <si>
    <t>Fuente</t>
  </si>
  <si>
    <t>Observación</t>
  </si>
  <si>
    <t>Nota: las salidas bancarias no equivalen necesariamente al gasto del mes. Incluyen retiros, reembolsos y movimientos de tesorería que deben conciliarse contra los comprobantes y controles administrativos.</t>
  </si>
  <si>
    <t>Fecha</t>
  </si>
  <si>
    <t>Origen</t>
  </si>
  <si>
    <t>Proveedor / beneficiario</t>
  </si>
  <si>
    <t>Concepto resumido</t>
  </si>
  <si>
    <t>Factura / soporte</t>
  </si>
  <si>
    <t>Categoría</t>
  </si>
  <si>
    <t>Incluir en E.A.</t>
  </si>
  <si>
    <t>Importe incluido ($)</t>
  </si>
  <si>
    <t>Monto ($)</t>
  </si>
  <si>
    <t>Clasificación preliminar</t>
  </si>
  <si>
    <t>Tratamiento</t>
  </si>
  <si>
    <t>Tema</t>
  </si>
  <si>
    <t>Estatus</t>
  </si>
  <si>
    <t>Impacto</t>
  </si>
  <si>
    <t>Acción sugerida</t>
  </si>
  <si>
    <t>No.</t>
  </si>
  <si>
    <t>Nota / fuente</t>
  </si>
  <si>
    <t>Uso en el reporte</t>
  </si>
  <si>
    <t>ASOCIACION DE PROFESORES E INVESTIGADORES DE LA UNIVERSIDAD IBEROAMERICANA A.C.
Estado de Actividades preliminar | Agosto 2026</t>
  </si>
  <si>
    <t>Depósitos provenientes de Ibero</t>
  </si>
  <si>
    <t>Otros cobros bancarios y en efectivo</t>
  </si>
  <si>
    <t>Total ingresos / cobros</t>
  </si>
  <si>
    <t>Mercancías e insumos</t>
  </si>
  <si>
    <t>Servicios administrativos / outsourcing</t>
  </si>
  <si>
    <t>Honorarios profesionales</t>
  </si>
  <si>
    <t>Eventos, equipo y artículos especiales</t>
  </si>
  <si>
    <t>Traslados, combustible y movilidad</t>
  </si>
  <si>
    <t>Servicios y cargos diversos</t>
  </si>
  <si>
    <t>Comisiones bancarias</t>
  </si>
  <si>
    <t>Total gastos</t>
  </si>
  <si>
    <t>RESULTADO PRELIMINAR DEL MES</t>
  </si>
  <si>
    <t>Nota: este Estado de Actividades es preliminar. A diferencia de los primeros meses del año, para este periodo se incorporaron también los ingresos en efectivo identificados en los controles administrativos (arqueos de caja, cuotas y otros cobros), además de los depósitos bancarios. Los retiros, resguardos y pagos de obligaciones de meses anteriores se excluyen como gasto adicional.</t>
  </si>
  <si>
    <t>ASOCIACION DE PROFESORES E INVESTIGADORES DE LA UNIVERSIDAD IBEROAMERICANA A.C.
Flujo de efectivo bancario | Agosto 2026</t>
  </si>
  <si>
    <t>Saldo inicial en Santander</t>
  </si>
  <si>
    <t>Estado de cuenta Santander</t>
  </si>
  <si>
    <t>Entradas / depósitos</t>
  </si>
  <si>
    <t>Salidas / retiros</t>
  </si>
  <si>
    <t>Incremento neto de efectivo</t>
  </si>
  <si>
    <t>Saldo final calculado</t>
  </si>
  <si>
    <t>Saldo final según banco</t>
  </si>
  <si>
    <t>Diferencia de conciliación</t>
  </si>
  <si>
    <t>ASOCIACION DE PROFESORES E INVESTIGADORES DE LA UNIVERSIDAD IBEROAMERICANA A.C.
Detalle de gastos | Agosto 2026</t>
  </si>
  <si>
    <t>Santander</t>
  </si>
  <si>
    <t>RETIRO / DR. EDMUNDO CERVANTES</t>
  </si>
  <si>
    <t>Retiro / disposición de efectivo</t>
  </si>
  <si>
    <t>Movimiento de tesorería</t>
  </si>
  <si>
    <t>NOTARÍA PÚBLICA</t>
  </si>
  <si>
    <t>Honorarios / servicios notariales</t>
  </si>
  <si>
    <t>C0406</t>
  </si>
  <si>
    <t>Sociedad Cooperativa Trabajadores de Pascual, S.C.L.</t>
  </si>
  <si>
    <t>Mercancías e insumos operativos</t>
  </si>
  <si>
    <t>91113351</t>
  </si>
  <si>
    <t>PROPIMEX</t>
  </si>
  <si>
    <t>XDC3066132</t>
  </si>
  <si>
    <t>XDC3070798</t>
  </si>
  <si>
    <t>XDC3076063</t>
  </si>
  <si>
    <t>Caja chica</t>
  </si>
  <si>
    <t>NUEVA WAL MART DE MEXICO (SAM'S CLUB)</t>
  </si>
  <si>
    <t>ICAME831407</t>
  </si>
  <si>
    <t>ETIQUETAS Y TECNOLOGÍA POR INTERNET</t>
  </si>
  <si>
    <t>Hologramas / material de identificación</t>
  </si>
  <si>
    <t>125224</t>
  </si>
  <si>
    <t>MARKETMASGO</t>
  </si>
  <si>
    <t>FMAR1145</t>
  </si>
  <si>
    <t>SERLUX</t>
  </si>
  <si>
    <t>B22735</t>
  </si>
  <si>
    <t>ICAME832463</t>
  </si>
  <si>
    <t>DEMETRIO EDUARDO DE LA ROSA BLANCAS</t>
  </si>
  <si>
    <t>Tazas personalizadas / anticipo</t>
  </si>
  <si>
    <t>Vale provisional de caja 12/08/2026</t>
  </si>
  <si>
    <t>91119318</t>
  </si>
  <si>
    <t>PROPIMEX (COMPLEMENTO CUOTAS)</t>
  </si>
  <si>
    <t>PROPIMEX / SAM'S CLUB</t>
  </si>
  <si>
    <t>Facturas PROPIMEX (XDC3081115) y Sam's Club (ICAME834236)</t>
  </si>
  <si>
    <t>Mantenimiento / refacciones de equipo</t>
  </si>
  <si>
    <t>150920</t>
  </si>
  <si>
    <t>COMPENSACIÓN AL SALARIO (PERSONAL API)</t>
  </si>
  <si>
    <t>Compensación / apoyo operativo</t>
  </si>
  <si>
    <t>1509201</t>
  </si>
  <si>
    <t>1509202</t>
  </si>
  <si>
    <t>ARACELI BAUTISTA</t>
  </si>
  <si>
    <t>Liquidación de adeudo de vasos correspondiente a mayo</t>
  </si>
  <si>
    <t>1509203</t>
  </si>
  <si>
    <t>NATHALIA HERNÁNDEZ</t>
  </si>
  <si>
    <t>Compra / reembolso de insumos operativos</t>
  </si>
  <si>
    <t>1509204</t>
  </si>
  <si>
    <t>1509205</t>
  </si>
  <si>
    <t>Banco</t>
  </si>
  <si>
    <t>VIX</t>
  </si>
  <si>
    <t>Suscripción / servicio digital</t>
  </si>
  <si>
    <t>Estado de cuenta</t>
  </si>
  <si>
    <t>Comisión bancaria</t>
  </si>
  <si>
    <t>IVA sobre comisión bancaria</t>
  </si>
  <si>
    <t>Pago por cheque – RFC GAHC740806MT7</t>
  </si>
  <si>
    <t>Pago por cheque; clasificación preliminar como honorarios profesionales</t>
  </si>
  <si>
    <t>ASOCIACION DE PROFESORES E INVESTIGADORES DE LA UNIVERSIDAD IBEROAMERICANA A.C.
Ingresos y cobros identificados | Agosto 2026</t>
  </si>
  <si>
    <t>Depósitos provenientes de Universidad Iberoamericana</t>
  </si>
  <si>
    <t>Cobros / cuotas por clasificar</t>
  </si>
  <si>
    <t>Estado de cuenta Santander agosto 2026</t>
  </si>
  <si>
    <t>Incluir</t>
  </si>
  <si>
    <t>Sin depósitos de Ibero en el periodo</t>
  </si>
  <si>
    <t>Otros depósitos bancarios</t>
  </si>
  <si>
    <t>Cobros bancarios por clasificar</t>
  </si>
  <si>
    <t>Depósitos distintos de Ibero</t>
  </si>
  <si>
    <t>Ventas en efectivo / arqueos de caja</t>
  </si>
  <si>
    <t>Ventas en efectivo</t>
  </si>
  <si>
    <t>Control administrativo / caja chica</t>
  </si>
  <si>
    <t>Arqueos de caja de cristal: $1,580 + $2,257 + $1,323 + $2,931</t>
  </si>
  <si>
    <t>Cuotas y otros cobros en efectivo</t>
  </si>
  <si>
    <t>Cuotas / otros ingresos</t>
  </si>
  <si>
    <t>Cuotas profesores $39,500 + lockers $800 + bazar $2,000</t>
  </si>
  <si>
    <t>TOTAL INGRESOS / COBROS IDENTIFICADOS</t>
  </si>
  <si>
    <t>ASOCIACION DE PROFESORES E INVESTIGADORES DE LA UNIVERSIDAD IBEROAMERICANA A.C.
Conciliación y pendientes | Agosto 2026</t>
  </si>
  <si>
    <t>Arqueos de caja de cristal</t>
  </si>
  <si>
    <t>Integrado como ingreso</t>
  </si>
  <si>
    <t>Se reconocen como ventas en efectivo</t>
  </si>
  <si>
    <t>Mantener soporte de arqueos para conciliación</t>
  </si>
  <si>
    <t>Control de caja chica</t>
  </si>
  <si>
    <t>Cuotas, lockers y bazar en efectivo</t>
  </si>
  <si>
    <t>Cobros en efectivo identificados</t>
  </si>
  <si>
    <t>Separar por naturaleza en contabilidad definitiva</t>
  </si>
  <si>
    <t>Adeudo de vasos correspondiente a mayo</t>
  </si>
  <si>
    <t>Reclasificado</t>
  </si>
  <si>
    <t>No se considera gasto adicional de agosto</t>
  </si>
  <si>
    <t>Conciliar contra registro del gasto original de mayo</t>
  </si>
  <si>
    <t>Cheque por $9,000 (RFC GAHC740806MT7)</t>
  </si>
  <si>
    <t>Se presenta como honorarios por patrón histórico</t>
  </si>
  <si>
    <t>Confirmar CFDI / periodo al que corresponde</t>
  </si>
  <si>
    <t>Estado de cuenta agosto</t>
  </si>
  <si>
    <t>Sin depósitos bancarios en Santander</t>
  </si>
  <si>
    <t>Confirmado</t>
  </si>
  <si>
    <t>Los cobros identificados del mes se encuentran principalmente en efectivo</t>
  </si>
  <si>
    <t>Conciliar caja y sobres contra saldos físicos</t>
  </si>
  <si>
    <t>ASOCIACION DE PROFESORES E INVESTIGADORES DE LA UNIVERSIDAD IBEROAMERICANA A.C.
Notas metodológicas y fuentes | Agosto 2026</t>
  </si>
  <si>
    <t>ControldegastosAGOSTO2026.xlsx – hojas CuentaSantande y CajaChica</t>
  </si>
  <si>
    <t>Detalle de gastos, movimientos de caja e ingresos en efectivo</t>
  </si>
  <si>
    <t>Revisado</t>
  </si>
  <si>
    <t>EDC20260800023875037479.pdf – Estado de cuenta Santander</t>
  </si>
  <si>
    <t>Saldo inicial, depósitos, retiros, saldo final, comisiones y movimientos bancarios</t>
  </si>
  <si>
    <t>CFDI/XML y PDF contenidos en la carpeta del mes</t>
  </si>
  <si>
    <t>Soporte de proveedores y facturas</t>
  </si>
  <si>
    <t>Disponibles para auditoría</t>
  </si>
  <si>
    <t>Vales y comprobantes de caja chica</t>
  </si>
  <si>
    <t>Soporte de gastos menores, compensaciones y reembolsos</t>
  </si>
  <si>
    <t>Disponibles; algunos sin CFDI</t>
  </si>
  <si>
    <t>Ingresos por ventas en efectivo</t>
  </si>
  <si>
    <t>Integrados como ingresos preliminares</t>
  </si>
  <si>
    <t>Criterio contable de trabajo</t>
  </si>
  <si>
    <t>Se excluyen retiros, resguardos, reembolsos y pagos de obligaciones previas como gasto adicional</t>
  </si>
  <si>
    <t>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</si>
</sst>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$#,##0.00;[Red]\(\$#,##0.00\);\-"/>
  </numFmts>
  <fonts count="13">
    <font>
      <sz val="11"/>
      <name val="Carlito"/>
    </font>
    <font>
      <b/>
      <sz val="14"/>
      <color rgb="FFFFFFFF"/>
      <name val="Carlito"/>
    </font>
    <font>
      <b/>
      <sz val="10"/>
      <color rgb="FF222222"/>
      <name val="Aptos"/>
    </font>
    <font>
      <sz val="10"/>
      <color rgb="FF222222"/>
      <name val="Aptos"/>
    </font>
    <font>
      <b/>
      <sz val="10"/>
      <color rgb="FFFFFFFF"/>
      <name val="Aptos"/>
    </font>
    <font>
      <b/>
      <sz val="11"/>
      <color rgb="FFFFFFFF"/>
      <name val="Aptos"/>
    </font>
    <font>
      <i/>
      <sz val="9"/>
      <color rgb="FF5B4A00"/>
      <name val="Aptos"/>
    </font>
    <font>
      <b/>
      <sz val="9"/>
      <color rgb="FFFFFFFF"/>
      <name val="Aptos"/>
    </font>
    <font>
      <sz val="9"/>
      <color rgb="FF222222"/>
      <name val="Aptos"/>
    </font>
    <font>
      <sz val="9"/>
      <color rgb="FF5B4A00"/>
      <name val="Aptos"/>
    </font>
    <font>
      <b/>
      <sz val="11"/>
      <color rgb="FFFFFFFF"/>
      <name val="Aptos Display"/>
    </font>
    <font>
      <b/>
      <sz val="11"/>
      <color rgb="FFFFFFFF"/>
      <name val="Aptos Display"/>
    </font>
    <font>
      <i/>
      <sz val="9"/>
      <color rgb="FF5B4A00"/>
      <name val="Aptos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EF3F8"/>
      </patternFill>
    </fill>
  </fills>
  <borders count="4">
    <border>
      <left/>
      <right/>
      <top/>
      <bottom/>
      <diagonal/>
    </border>
    <border>
      <left/>
      <right/>
      <top style="thin">
        <color rgb="FFA9BCD3"/>
      </top>
      <bottom/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/>
      <top/>
      <bottom style="hair">
        <color rgb="FFD9E1F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5" fontId="2" fillId="5" borderId="0" xfId="0" applyNumberFormat="1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165" fontId="2" fillId="5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/>
    </xf>
    <xf numFmtId="165" fontId="2" fillId="7" borderId="0" xfId="0" applyNumberFormat="1" applyFont="1" applyFill="1" applyAlignment="1">
      <alignment vertical="center"/>
    </xf>
    <xf numFmtId="165" fontId="2" fillId="7" borderId="3" xfId="0" applyNumberFormat="1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165" fontId="8" fillId="6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12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0" fontId="1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E4" sqref="E4"/>
    </sheetView>
  </sheetViews>
  <sheetFormatPr baseColWidth="10" defaultColWidth="8.796875" defaultRowHeight="13.8"/>
  <cols>
    <col min="1" max="1" width="43" customWidth="1"/>
    <col min="2" max="2" width="34.19921875" customWidth="1"/>
    <col min="3" max="4" width="12" customWidth="1"/>
  </cols>
  <sheetData>
    <row r="1" spans="1:4" ht="48.6" customHeight="1">
      <c r="A1" s="24" t="s">
        <v>24</v>
      </c>
      <c r="B1" s="24"/>
      <c r="C1" s="1"/>
      <c r="D1" s="1"/>
    </row>
    <row r="2" spans="1:4">
      <c r="A2" s="2"/>
      <c r="B2" s="2"/>
    </row>
    <row r="3" spans="1:4">
      <c r="A3" s="23" t="s">
        <v>0</v>
      </c>
      <c r="B3" s="23"/>
      <c r="C3" s="23"/>
      <c r="D3" s="23"/>
    </row>
    <row r="4" spans="1:4">
      <c r="A4" s="2" t="s">
        <v>25</v>
      </c>
      <c r="B4" s="3">
        <v>0</v>
      </c>
    </row>
    <row r="5" spans="1:4">
      <c r="A5" s="2" t="s">
        <v>26</v>
      </c>
      <c r="B5" s="3">
        <v>50391</v>
      </c>
    </row>
    <row r="6" spans="1:4">
      <c r="A6" s="6" t="s">
        <v>27</v>
      </c>
      <c r="B6" s="7">
        <f>SUM(B4:B5)</f>
        <v>50391</v>
      </c>
    </row>
    <row r="7" spans="1:4">
      <c r="A7" s="2"/>
      <c r="B7" s="3"/>
    </row>
    <row r="8" spans="1:4">
      <c r="A8" s="23"/>
      <c r="B8" s="23"/>
      <c r="C8" s="23"/>
      <c r="D8" s="23"/>
    </row>
    <row r="9" spans="1:4">
      <c r="A9" s="2" t="s">
        <v>28</v>
      </c>
      <c r="B9" s="3">
        <f>SUMIFS('Detalle Gastos'!$E$3:$E$28,'Detalle Gastos'!$G$3:$G$28,A9,'Detalle Gastos'!$H$3:$H$28,1)</f>
        <v>54896.800000000003</v>
      </c>
    </row>
    <row r="10" spans="1:4">
      <c r="A10" s="2" t="s">
        <v>29</v>
      </c>
      <c r="B10" s="3">
        <f>SUMIFS('Detalle Gastos'!$E$3:$E$28,'Detalle Gastos'!$G$3:$G$28,A10,'Detalle Gastos'!$H$3:$H$28,1)</f>
        <v>0</v>
      </c>
    </row>
    <row r="11" spans="1:4">
      <c r="A11" s="2" t="s">
        <v>30</v>
      </c>
      <c r="B11" s="3">
        <f>SUMIFS('Detalle Gastos'!$E$3:$E$28,'Detalle Gastos'!$G$3:$G$28,A11,'Detalle Gastos'!$H$3:$H$28,1)</f>
        <v>9000</v>
      </c>
    </row>
    <row r="12" spans="1:4">
      <c r="A12" s="2" t="s">
        <v>31</v>
      </c>
      <c r="B12" s="3">
        <f>SUMIFS('Detalle Gastos'!$E$3:$E$28,'Detalle Gastos'!$G$3:$G$28,A12,'Detalle Gastos'!$H$3:$H$28,1)</f>
        <v>10821</v>
      </c>
    </row>
    <row r="13" spans="1:4">
      <c r="A13" s="2" t="s">
        <v>32</v>
      </c>
      <c r="B13" s="3">
        <f>SUMIFS('Detalle Gastos'!$E$3:$E$28,'Detalle Gastos'!$G$3:$G$28,A13,'Detalle Gastos'!$H$3:$H$28,1)</f>
        <v>0</v>
      </c>
    </row>
    <row r="14" spans="1:4">
      <c r="A14" s="2" t="s">
        <v>33</v>
      </c>
      <c r="B14" s="3">
        <f>SUMIFS('Detalle Gastos'!$E$3:$E$28,'Detalle Gastos'!$G$3:$G$28,A14,'Detalle Gastos'!$H$3:$H$28,1)</f>
        <v>17924.34</v>
      </c>
    </row>
    <row r="15" spans="1:4">
      <c r="A15" s="2" t="s">
        <v>34</v>
      </c>
      <c r="B15" s="3">
        <f>SUMIFS('Detalle Gastos'!$E$3:$E$28,'Detalle Gastos'!$G$3:$G$28,A15,'Detalle Gastos'!$H$3:$H$28,1)</f>
        <v>870</v>
      </c>
    </row>
    <row r="16" spans="1:4">
      <c r="A16" s="6" t="s">
        <v>35</v>
      </c>
      <c r="B16" s="7">
        <f>SUM(B9:B15)</f>
        <v>93512.14</v>
      </c>
      <c r="C16" s="6"/>
      <c r="D16" s="6"/>
    </row>
    <row r="17" spans="1:4">
      <c r="A17" s="2"/>
      <c r="B17" s="3"/>
    </row>
    <row r="18" spans="1:4" ht="14.4">
      <c r="A18" s="8" t="s">
        <v>36</v>
      </c>
      <c r="B18" s="9">
        <f>B6-B16</f>
        <v>-43121.14</v>
      </c>
      <c r="C18" s="8"/>
      <c r="D18" s="8"/>
    </row>
    <row r="19" spans="1:4">
      <c r="A19" s="2"/>
      <c r="B19" s="2"/>
    </row>
    <row r="20" spans="1:4" ht="37.049999999999997" customHeight="1">
      <c r="A20" s="25" t="s">
        <v>37</v>
      </c>
      <c r="B20" s="26"/>
    </row>
  </sheetData>
  <mergeCells count="4">
    <mergeCell ref="A3:D3"/>
    <mergeCell ref="A8:D8"/>
    <mergeCell ref="A1:B1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sqref="A1:D1"/>
    </sheetView>
  </sheetViews>
  <sheetFormatPr baseColWidth="10" defaultColWidth="8.796875" defaultRowHeight="13.8"/>
  <cols>
    <col min="1" max="1" width="30" customWidth="1"/>
    <col min="2" max="2" width="16" customWidth="1"/>
    <col min="3" max="3" width="29" customWidth="1"/>
    <col min="4" max="4" width="42" customWidth="1"/>
  </cols>
  <sheetData>
    <row r="1" spans="1:4" ht="37.799999999999997" customHeight="1">
      <c r="A1" s="27" t="s">
        <v>38</v>
      </c>
      <c r="B1" s="27"/>
      <c r="C1" s="27"/>
      <c r="D1" s="27"/>
    </row>
    <row r="2" spans="1:4">
      <c r="A2" s="2"/>
      <c r="B2" s="2"/>
      <c r="C2" s="2"/>
      <c r="D2" s="2"/>
    </row>
    <row r="3" spans="1:4">
      <c r="A3" s="10" t="s">
        <v>1</v>
      </c>
      <c r="B3" s="10" t="s">
        <v>2</v>
      </c>
      <c r="C3" s="10" t="s">
        <v>3</v>
      </c>
      <c r="D3" s="10" t="s">
        <v>4</v>
      </c>
    </row>
    <row r="4" spans="1:4">
      <c r="A4" s="2" t="s">
        <v>39</v>
      </c>
      <c r="B4" s="3">
        <v>244877.87</v>
      </c>
      <c r="C4" s="2" t="s">
        <v>40</v>
      </c>
      <c r="D4" s="2"/>
    </row>
    <row r="5" spans="1:4">
      <c r="A5" s="2" t="s">
        <v>41</v>
      </c>
      <c r="B5" s="3">
        <v>0</v>
      </c>
      <c r="C5" s="2" t="s">
        <v>40</v>
      </c>
      <c r="D5" s="2"/>
    </row>
    <row r="6" spans="1:4">
      <c r="A6" s="2" t="s">
        <v>42</v>
      </c>
      <c r="B6" s="3">
        <v>30019</v>
      </c>
      <c r="C6" s="2" t="s">
        <v>40</v>
      </c>
      <c r="D6" s="2"/>
    </row>
    <row r="7" spans="1:4">
      <c r="A7" s="4" t="s">
        <v>43</v>
      </c>
      <c r="B7" s="5">
        <f>B5-B6</f>
        <v>-30019</v>
      </c>
      <c r="C7" s="4"/>
      <c r="D7" s="4"/>
    </row>
    <row r="8" spans="1:4">
      <c r="A8" s="4" t="s">
        <v>44</v>
      </c>
      <c r="B8" s="5">
        <f>B4+B7</f>
        <v>214858.87</v>
      </c>
      <c r="C8" s="4"/>
      <c r="D8" s="4"/>
    </row>
    <row r="9" spans="1:4">
      <c r="A9" s="11" t="s">
        <v>45</v>
      </c>
      <c r="B9" s="12">
        <v>214858.87</v>
      </c>
      <c r="C9" s="11"/>
      <c r="D9" s="11"/>
    </row>
    <row r="10" spans="1:4">
      <c r="A10" s="14" t="s">
        <v>46</v>
      </c>
      <c r="B10" s="13">
        <f>ROUND(B8-B9,2)</f>
        <v>0</v>
      </c>
      <c r="C10" s="14"/>
      <c r="D10" s="14"/>
    </row>
    <row r="11" spans="1:4">
      <c r="A11" s="2"/>
      <c r="B11" s="2"/>
      <c r="C11" s="2"/>
      <c r="D11" s="2"/>
    </row>
    <row r="12" spans="1:4" ht="35.1" customHeight="1">
      <c r="A12" s="26" t="s">
        <v>5</v>
      </c>
      <c r="B12" s="26"/>
      <c r="C12" s="26"/>
      <c r="D12" s="26"/>
    </row>
  </sheetData>
  <mergeCells count="2">
    <mergeCell ref="A1:D1"/>
    <mergeCell ref="A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pane ySplit="2" topLeftCell="A22" activePane="bottomLeft" state="frozen"/>
      <selection pane="bottomLeft" activeCell="A28" sqref="A28"/>
    </sheetView>
  </sheetViews>
  <sheetFormatPr baseColWidth="10" defaultColWidth="8.796875" defaultRowHeight="13.8"/>
  <cols>
    <col min="1" max="1" width="14" customWidth="1"/>
    <col min="2" max="2" width="16" customWidth="1"/>
    <col min="3" max="3" width="25" customWidth="1"/>
    <col min="4" max="4" width="30" customWidth="1"/>
    <col min="5" max="5" width="14" customWidth="1"/>
    <col min="6" max="6" width="18" customWidth="1"/>
    <col min="7" max="7" width="24" customWidth="1"/>
    <col min="8" max="8" width="13" customWidth="1"/>
    <col min="9" max="9" width="42" customWidth="1"/>
    <col min="10" max="10" width="18" customWidth="1"/>
  </cols>
  <sheetData>
    <row r="1" spans="1:10" ht="36" customHeight="1">
      <c r="A1" s="27" t="s">
        <v>47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0" customHeight="1">
      <c r="A2" s="15" t="s">
        <v>6</v>
      </c>
      <c r="B2" s="15" t="s">
        <v>7</v>
      </c>
      <c r="C2" s="15" t="s">
        <v>8</v>
      </c>
      <c r="D2" s="15" t="s">
        <v>9</v>
      </c>
      <c r="E2" s="15" t="s">
        <v>2</v>
      </c>
      <c r="F2" s="15" t="s">
        <v>10</v>
      </c>
      <c r="G2" s="15" t="s">
        <v>11</v>
      </c>
      <c r="H2" s="15" t="s">
        <v>12</v>
      </c>
      <c r="I2" s="15" t="s">
        <v>4</v>
      </c>
      <c r="J2" s="15" t="s">
        <v>13</v>
      </c>
    </row>
    <row r="3" spans="1:10" ht="30" customHeight="1">
      <c r="A3" s="16">
        <v>46237</v>
      </c>
      <c r="B3" s="17" t="s">
        <v>48</v>
      </c>
      <c r="C3" s="17" t="s">
        <v>49</v>
      </c>
      <c r="D3" s="17" t="s">
        <v>50</v>
      </c>
      <c r="E3" s="18">
        <v>20000</v>
      </c>
      <c r="F3" s="17"/>
      <c r="G3" s="17" t="s">
        <v>51</v>
      </c>
      <c r="H3" s="19">
        <v>0</v>
      </c>
      <c r="I3" s="21"/>
      <c r="J3" s="18">
        <f t="shared" ref="J3:J28" si="0">E3*H3</f>
        <v>0</v>
      </c>
    </row>
    <row r="4" spans="1:10" ht="30" customHeight="1">
      <c r="A4" s="16">
        <v>46237</v>
      </c>
      <c r="B4" s="17" t="s">
        <v>48</v>
      </c>
      <c r="C4" s="17" t="s">
        <v>52</v>
      </c>
      <c r="D4" s="17" t="s">
        <v>53</v>
      </c>
      <c r="E4" s="18">
        <v>11956.34</v>
      </c>
      <c r="F4" s="17" t="s">
        <v>54</v>
      </c>
      <c r="G4" s="17" t="s">
        <v>33</v>
      </c>
      <c r="H4" s="19">
        <v>1</v>
      </c>
      <c r="I4" s="21"/>
      <c r="J4" s="18">
        <f t="shared" si="0"/>
        <v>11956.34</v>
      </c>
    </row>
    <row r="5" spans="1:10" ht="30" customHeight="1">
      <c r="A5" s="16">
        <v>46238</v>
      </c>
      <c r="B5" s="17" t="s">
        <v>48</v>
      </c>
      <c r="C5" s="17" t="s">
        <v>55</v>
      </c>
      <c r="D5" s="17" t="s">
        <v>56</v>
      </c>
      <c r="E5" s="18">
        <v>2268</v>
      </c>
      <c r="F5" s="17" t="s">
        <v>57</v>
      </c>
      <c r="G5" s="17" t="s">
        <v>28</v>
      </c>
      <c r="H5" s="19">
        <v>1</v>
      </c>
      <c r="I5" s="21"/>
      <c r="J5" s="18">
        <f t="shared" si="0"/>
        <v>2268</v>
      </c>
    </row>
    <row r="6" spans="1:10" ht="30" customHeight="1">
      <c r="A6" s="16">
        <v>46240</v>
      </c>
      <c r="B6" s="17" t="s">
        <v>48</v>
      </c>
      <c r="C6" s="17" t="s">
        <v>58</v>
      </c>
      <c r="D6" s="17" t="s">
        <v>56</v>
      </c>
      <c r="E6" s="18">
        <v>2220</v>
      </c>
      <c r="F6" s="17" t="s">
        <v>59</v>
      </c>
      <c r="G6" s="17" t="s">
        <v>28</v>
      </c>
      <c r="H6" s="19">
        <v>1</v>
      </c>
      <c r="I6" s="21"/>
      <c r="J6" s="18">
        <f t="shared" si="0"/>
        <v>2220</v>
      </c>
    </row>
    <row r="7" spans="1:10">
      <c r="A7" s="16">
        <v>46245</v>
      </c>
      <c r="B7" s="17" t="s">
        <v>48</v>
      </c>
      <c r="C7" s="17" t="s">
        <v>58</v>
      </c>
      <c r="D7" s="17" t="s">
        <v>56</v>
      </c>
      <c r="E7" s="18">
        <v>1920.4</v>
      </c>
      <c r="F7" s="17" t="s">
        <v>60</v>
      </c>
      <c r="G7" s="17" t="s">
        <v>28</v>
      </c>
      <c r="H7" s="19">
        <v>1</v>
      </c>
      <c r="I7" s="17"/>
      <c r="J7" s="18">
        <f t="shared" si="0"/>
        <v>1920.4</v>
      </c>
    </row>
    <row r="8" spans="1:10">
      <c r="A8" s="16">
        <v>46252</v>
      </c>
      <c r="B8" s="17" t="s">
        <v>48</v>
      </c>
      <c r="C8" s="17" t="s">
        <v>58</v>
      </c>
      <c r="D8" s="17" t="s">
        <v>56</v>
      </c>
      <c r="E8" s="18">
        <v>1635.26</v>
      </c>
      <c r="F8" s="17" t="s">
        <v>61</v>
      </c>
      <c r="G8" s="17" t="s">
        <v>28</v>
      </c>
      <c r="H8" s="19">
        <v>1</v>
      </c>
      <c r="I8" s="17"/>
      <c r="J8" s="18">
        <f t="shared" si="0"/>
        <v>1635.26</v>
      </c>
    </row>
    <row r="9" spans="1:10" ht="24">
      <c r="A9" s="16">
        <v>46238</v>
      </c>
      <c r="B9" s="17" t="s">
        <v>62</v>
      </c>
      <c r="C9" s="17" t="s">
        <v>63</v>
      </c>
      <c r="D9" s="17" t="s">
        <v>56</v>
      </c>
      <c r="E9" s="18">
        <v>14406.99</v>
      </c>
      <c r="F9" s="17" t="s">
        <v>64</v>
      </c>
      <c r="G9" s="17" t="s">
        <v>28</v>
      </c>
      <c r="H9" s="19">
        <v>1</v>
      </c>
      <c r="I9" s="17"/>
      <c r="J9" s="18">
        <f t="shared" si="0"/>
        <v>14406.99</v>
      </c>
    </row>
    <row r="10" spans="1:10" ht="24">
      <c r="A10" s="16">
        <v>46240</v>
      </c>
      <c r="B10" s="17" t="s">
        <v>62</v>
      </c>
      <c r="C10" s="17" t="s">
        <v>65</v>
      </c>
      <c r="D10" s="17" t="s">
        <v>66</v>
      </c>
      <c r="E10" s="18">
        <v>404</v>
      </c>
      <c r="F10" s="17" t="s">
        <v>67</v>
      </c>
      <c r="G10" s="17" t="s">
        <v>31</v>
      </c>
      <c r="H10" s="19">
        <v>1</v>
      </c>
      <c r="I10" s="17"/>
      <c r="J10" s="18">
        <f t="shared" si="0"/>
        <v>404</v>
      </c>
    </row>
    <row r="11" spans="1:10">
      <c r="A11" s="16">
        <v>46240</v>
      </c>
      <c r="B11" s="17" t="s">
        <v>62</v>
      </c>
      <c r="C11" s="17" t="s">
        <v>68</v>
      </c>
      <c r="D11" s="17" t="s">
        <v>56</v>
      </c>
      <c r="E11" s="18">
        <v>180</v>
      </c>
      <c r="F11" s="17" t="s">
        <v>69</v>
      </c>
      <c r="G11" s="17" t="s">
        <v>28</v>
      </c>
      <c r="H11" s="19">
        <v>1</v>
      </c>
      <c r="I11" s="17"/>
      <c r="J11" s="18">
        <f t="shared" si="0"/>
        <v>180</v>
      </c>
    </row>
    <row r="12" spans="1:10">
      <c r="A12" s="16">
        <v>46245</v>
      </c>
      <c r="B12" s="17" t="s">
        <v>62</v>
      </c>
      <c r="C12" s="17" t="s">
        <v>70</v>
      </c>
      <c r="D12" s="17" t="s">
        <v>56</v>
      </c>
      <c r="E12" s="18">
        <v>6251</v>
      </c>
      <c r="F12" s="17" t="s">
        <v>71</v>
      </c>
      <c r="G12" s="17" t="s">
        <v>28</v>
      </c>
      <c r="H12" s="19">
        <v>1</v>
      </c>
      <c r="I12" s="17"/>
      <c r="J12" s="18">
        <f t="shared" si="0"/>
        <v>6251</v>
      </c>
    </row>
    <row r="13" spans="1:10" ht="24">
      <c r="A13" s="16">
        <v>46246</v>
      </c>
      <c r="B13" s="17" t="s">
        <v>62</v>
      </c>
      <c r="C13" s="17" t="s">
        <v>63</v>
      </c>
      <c r="D13" s="17" t="s">
        <v>56</v>
      </c>
      <c r="E13" s="18">
        <v>7580.02</v>
      </c>
      <c r="F13" s="17" t="s">
        <v>72</v>
      </c>
      <c r="G13" s="17" t="s">
        <v>28</v>
      </c>
      <c r="H13" s="19">
        <v>1</v>
      </c>
      <c r="I13" s="17"/>
      <c r="J13" s="18">
        <f t="shared" si="0"/>
        <v>7580.02</v>
      </c>
    </row>
    <row r="14" spans="1:10" ht="30" customHeight="1">
      <c r="A14" s="16">
        <v>46246</v>
      </c>
      <c r="B14" s="17" t="s">
        <v>62</v>
      </c>
      <c r="C14" s="17" t="s">
        <v>73</v>
      </c>
      <c r="D14" s="17" t="s">
        <v>74</v>
      </c>
      <c r="E14" s="18">
        <v>5917</v>
      </c>
      <c r="F14" s="17" t="s">
        <v>75</v>
      </c>
      <c r="G14" s="17" t="s">
        <v>31</v>
      </c>
      <c r="H14" s="19">
        <v>1</v>
      </c>
      <c r="I14" s="21"/>
      <c r="J14" s="18">
        <f t="shared" si="0"/>
        <v>5917</v>
      </c>
    </row>
    <row r="15" spans="1:10" ht="24">
      <c r="A15" s="16">
        <v>46252</v>
      </c>
      <c r="B15" s="17" t="s">
        <v>62</v>
      </c>
      <c r="C15" s="17" t="s">
        <v>55</v>
      </c>
      <c r="D15" s="17" t="s">
        <v>56</v>
      </c>
      <c r="E15" s="18">
        <v>1889.99</v>
      </c>
      <c r="F15" s="17" t="s">
        <v>76</v>
      </c>
      <c r="G15" s="17" t="s">
        <v>28</v>
      </c>
      <c r="H15" s="19">
        <v>1</v>
      </c>
      <c r="I15" s="17"/>
      <c r="J15" s="18">
        <f t="shared" si="0"/>
        <v>1889.99</v>
      </c>
    </row>
    <row r="16" spans="1:10" ht="24">
      <c r="A16" s="16">
        <v>46252</v>
      </c>
      <c r="B16" s="17" t="s">
        <v>62</v>
      </c>
      <c r="C16" s="17" t="s">
        <v>77</v>
      </c>
      <c r="D16" s="17" t="s">
        <v>56</v>
      </c>
      <c r="E16" s="18">
        <v>233.73</v>
      </c>
      <c r="F16" s="17" t="s">
        <v>61</v>
      </c>
      <c r="G16" s="17" t="s">
        <v>28</v>
      </c>
      <c r="H16" s="19">
        <v>1</v>
      </c>
      <c r="I16" s="17"/>
      <c r="J16" s="18">
        <f t="shared" si="0"/>
        <v>233.73</v>
      </c>
    </row>
    <row r="17" spans="1:10" ht="36">
      <c r="A17" s="16">
        <v>46259</v>
      </c>
      <c r="B17" s="17" t="s">
        <v>62</v>
      </c>
      <c r="C17" s="17" t="s">
        <v>78</v>
      </c>
      <c r="D17" s="17" t="s">
        <v>56</v>
      </c>
      <c r="E17" s="18">
        <v>16311.41</v>
      </c>
      <c r="F17" s="17" t="s">
        <v>79</v>
      </c>
      <c r="G17" s="17" t="s">
        <v>28</v>
      </c>
      <c r="H17" s="19">
        <v>1</v>
      </c>
      <c r="I17" s="17"/>
      <c r="J17" s="18">
        <f t="shared" si="0"/>
        <v>16311.41</v>
      </c>
    </row>
    <row r="18" spans="1:10" ht="30" customHeight="1">
      <c r="A18" s="16">
        <v>46259</v>
      </c>
      <c r="B18" s="17" t="s">
        <v>62</v>
      </c>
      <c r="C18" s="17" t="s">
        <v>73</v>
      </c>
      <c r="D18" s="17" t="s">
        <v>80</v>
      </c>
      <c r="E18" s="18">
        <v>500</v>
      </c>
      <c r="F18" s="17" t="s">
        <v>81</v>
      </c>
      <c r="G18" s="17" t="s">
        <v>31</v>
      </c>
      <c r="H18" s="19">
        <v>1</v>
      </c>
      <c r="I18" s="21"/>
      <c r="J18" s="18">
        <f t="shared" si="0"/>
        <v>500</v>
      </c>
    </row>
    <row r="19" spans="1:10" ht="24">
      <c r="A19" s="16">
        <v>46262</v>
      </c>
      <c r="B19" s="17" t="s">
        <v>62</v>
      </c>
      <c r="C19" s="17" t="s">
        <v>82</v>
      </c>
      <c r="D19" s="17" t="s">
        <v>83</v>
      </c>
      <c r="E19" s="18">
        <v>4000</v>
      </c>
      <c r="F19" s="17" t="s">
        <v>84</v>
      </c>
      <c r="G19" s="17" t="s">
        <v>33</v>
      </c>
      <c r="H19" s="19">
        <v>1</v>
      </c>
      <c r="I19" s="17"/>
      <c r="J19" s="18">
        <f t="shared" si="0"/>
        <v>4000</v>
      </c>
    </row>
    <row r="20" spans="1:10" ht="30" customHeight="1">
      <c r="A20" s="16">
        <v>46262</v>
      </c>
      <c r="B20" s="17" t="s">
        <v>62</v>
      </c>
      <c r="C20" s="17" t="s">
        <v>73</v>
      </c>
      <c r="D20" s="17" t="s">
        <v>80</v>
      </c>
      <c r="E20" s="18">
        <v>4000</v>
      </c>
      <c r="F20" s="17" t="s">
        <v>85</v>
      </c>
      <c r="G20" s="17" t="s">
        <v>31</v>
      </c>
      <c r="H20" s="19">
        <v>1</v>
      </c>
      <c r="I20" s="21"/>
      <c r="J20" s="18">
        <f t="shared" si="0"/>
        <v>4000</v>
      </c>
    </row>
    <row r="21" spans="1:10" ht="24">
      <c r="A21" s="16">
        <v>46262</v>
      </c>
      <c r="B21" s="17" t="s">
        <v>62</v>
      </c>
      <c r="C21" s="17" t="s">
        <v>86</v>
      </c>
      <c r="D21" s="17" t="s">
        <v>87</v>
      </c>
      <c r="E21" s="18">
        <v>4000</v>
      </c>
      <c r="F21" s="17" t="s">
        <v>88</v>
      </c>
      <c r="G21" s="17" t="s">
        <v>51</v>
      </c>
      <c r="H21" s="19">
        <v>0</v>
      </c>
      <c r="I21" s="17"/>
      <c r="J21" s="18">
        <f t="shared" si="0"/>
        <v>0</v>
      </c>
    </row>
    <row r="22" spans="1:10" ht="30" customHeight="1">
      <c r="A22" s="16">
        <v>46262</v>
      </c>
      <c r="B22" s="17" t="s">
        <v>62</v>
      </c>
      <c r="C22" s="17" t="s">
        <v>89</v>
      </c>
      <c r="D22" s="17" t="s">
        <v>90</v>
      </c>
      <c r="E22" s="18">
        <v>1210</v>
      </c>
      <c r="F22" s="17" t="s">
        <v>91</v>
      </c>
      <c r="G22" s="17" t="s">
        <v>33</v>
      </c>
      <c r="H22" s="19">
        <v>1</v>
      </c>
      <c r="I22" s="21"/>
      <c r="J22" s="18">
        <f t="shared" si="0"/>
        <v>1210</v>
      </c>
    </row>
    <row r="23" spans="1:10">
      <c r="A23" s="16">
        <v>46262</v>
      </c>
      <c r="B23" s="17" t="s">
        <v>62</v>
      </c>
      <c r="C23" s="17" t="s">
        <v>89</v>
      </c>
      <c r="D23" s="17" t="s">
        <v>90</v>
      </c>
      <c r="E23" s="18">
        <v>609</v>
      </c>
      <c r="F23" s="17" t="s">
        <v>92</v>
      </c>
      <c r="G23" s="17" t="s">
        <v>33</v>
      </c>
      <c r="H23" s="19">
        <v>1</v>
      </c>
      <c r="I23" s="17"/>
      <c r="J23" s="18">
        <f t="shared" si="0"/>
        <v>609</v>
      </c>
    </row>
    <row r="24" spans="1:10" ht="30" customHeight="1">
      <c r="A24" s="16">
        <v>46251</v>
      </c>
      <c r="B24" s="17" t="s">
        <v>93</v>
      </c>
      <c r="C24" s="17" t="s">
        <v>94</v>
      </c>
      <c r="D24" s="17" t="s">
        <v>95</v>
      </c>
      <c r="E24" s="18">
        <v>149</v>
      </c>
      <c r="F24" s="17" t="s">
        <v>96</v>
      </c>
      <c r="G24" s="17" t="s">
        <v>33</v>
      </c>
      <c r="H24" s="19">
        <v>1</v>
      </c>
      <c r="I24" s="21"/>
      <c r="J24" s="18">
        <f t="shared" si="0"/>
        <v>149</v>
      </c>
    </row>
    <row r="25" spans="1:10">
      <c r="A25" s="16">
        <v>46265</v>
      </c>
      <c r="B25" s="17" t="s">
        <v>93</v>
      </c>
      <c r="C25" s="17" t="s">
        <v>48</v>
      </c>
      <c r="D25" s="17" t="s">
        <v>97</v>
      </c>
      <c r="E25" s="18">
        <v>750</v>
      </c>
      <c r="F25" s="17" t="s">
        <v>96</v>
      </c>
      <c r="G25" s="17" t="s">
        <v>34</v>
      </c>
      <c r="H25" s="19">
        <v>1</v>
      </c>
      <c r="I25" s="17"/>
      <c r="J25" s="18">
        <f t="shared" si="0"/>
        <v>750</v>
      </c>
    </row>
    <row r="26" spans="1:10">
      <c r="A26" s="16">
        <v>46265</v>
      </c>
      <c r="B26" s="17" t="s">
        <v>93</v>
      </c>
      <c r="C26" s="17" t="s">
        <v>48</v>
      </c>
      <c r="D26" s="17" t="s">
        <v>98</v>
      </c>
      <c r="E26" s="18">
        <v>120</v>
      </c>
      <c r="F26" s="17" t="s">
        <v>96</v>
      </c>
      <c r="G26" s="17" t="s">
        <v>34</v>
      </c>
      <c r="H26" s="19">
        <v>1</v>
      </c>
      <c r="I26" s="17"/>
      <c r="J26" s="18">
        <f t="shared" si="0"/>
        <v>120</v>
      </c>
    </row>
    <row r="27" spans="1:10" ht="24">
      <c r="A27" s="16">
        <v>46248</v>
      </c>
      <c r="B27" s="17" t="s">
        <v>93</v>
      </c>
      <c r="C27" s="17" t="s">
        <v>99</v>
      </c>
      <c r="D27" s="17" t="s">
        <v>100</v>
      </c>
      <c r="E27" s="18">
        <v>9000</v>
      </c>
      <c r="F27" s="17" t="s">
        <v>96</v>
      </c>
      <c r="G27" s="17" t="s">
        <v>30</v>
      </c>
      <c r="H27" s="19">
        <v>1</v>
      </c>
      <c r="I27" s="17"/>
      <c r="J27" s="18">
        <f t="shared" si="0"/>
        <v>9000</v>
      </c>
    </row>
    <row r="28" spans="1:10">
      <c r="A28" s="16"/>
      <c r="B28" s="17"/>
      <c r="C28" s="17"/>
      <c r="D28" s="17"/>
      <c r="E28" s="18"/>
      <c r="F28" s="17"/>
      <c r="G28" s="17"/>
      <c r="H28" s="19"/>
      <c r="I28" s="17"/>
      <c r="J28" s="18">
        <f t="shared" si="0"/>
        <v>0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workbookViewId="0">
      <selection sqref="A1:F1"/>
    </sheetView>
  </sheetViews>
  <sheetFormatPr baseColWidth="10" defaultColWidth="8.796875" defaultRowHeight="13.8"/>
  <cols>
    <col min="1" max="1" width="42" customWidth="1"/>
    <col min="2" max="2" width="16" customWidth="1"/>
    <col min="3" max="3" width="27" customWidth="1"/>
    <col min="4" max="4" width="31" customWidth="1"/>
    <col min="5" max="5" width="16" customWidth="1"/>
    <col min="6" max="6" width="42" customWidth="1"/>
  </cols>
  <sheetData>
    <row r="1" spans="1:6" ht="57" customHeight="1">
      <c r="A1" s="27" t="s">
        <v>101</v>
      </c>
      <c r="B1" s="27"/>
      <c r="C1" s="27"/>
      <c r="D1" s="27"/>
      <c r="E1" s="27"/>
      <c r="F1" s="27"/>
    </row>
    <row r="2" spans="1:6" ht="19.2" customHeight="1">
      <c r="A2" s="15" t="s">
        <v>1</v>
      </c>
      <c r="B2" s="15" t="s">
        <v>14</v>
      </c>
      <c r="C2" s="15" t="s">
        <v>15</v>
      </c>
      <c r="D2" s="15" t="s">
        <v>3</v>
      </c>
      <c r="E2" s="15" t="s">
        <v>16</v>
      </c>
      <c r="F2" s="15" t="s">
        <v>4</v>
      </c>
    </row>
    <row r="3" spans="1:6">
      <c r="A3" s="2" t="s">
        <v>102</v>
      </c>
      <c r="B3" s="3">
        <v>0</v>
      </c>
      <c r="C3" s="2" t="s">
        <v>103</v>
      </c>
      <c r="D3" s="2" t="s">
        <v>104</v>
      </c>
      <c r="E3" s="2" t="s">
        <v>105</v>
      </c>
      <c r="F3" s="2" t="s">
        <v>106</v>
      </c>
    </row>
    <row r="4" spans="1:6">
      <c r="A4" s="2" t="s">
        <v>107</v>
      </c>
      <c r="B4" s="3">
        <v>0</v>
      </c>
      <c r="C4" s="2" t="s">
        <v>108</v>
      </c>
      <c r="D4" s="2" t="s">
        <v>104</v>
      </c>
      <c r="E4" s="2" t="s">
        <v>105</v>
      </c>
      <c r="F4" s="2" t="s">
        <v>109</v>
      </c>
    </row>
    <row r="5" spans="1:6">
      <c r="A5" s="4" t="s">
        <v>110</v>
      </c>
      <c r="B5" s="5">
        <v>0</v>
      </c>
      <c r="C5" s="4" t="s">
        <v>111</v>
      </c>
      <c r="D5" s="4" t="s">
        <v>112</v>
      </c>
      <c r="E5" s="4" t="s">
        <v>105</v>
      </c>
      <c r="F5" s="4" t="s">
        <v>113</v>
      </c>
    </row>
    <row r="6" spans="1:6">
      <c r="A6" s="2" t="s">
        <v>114</v>
      </c>
      <c r="B6" s="2">
        <v>42300</v>
      </c>
      <c r="C6" s="2" t="s">
        <v>115</v>
      </c>
      <c r="D6" s="2" t="s">
        <v>112</v>
      </c>
      <c r="E6" s="2" t="s">
        <v>105</v>
      </c>
      <c r="F6" s="2" t="s">
        <v>116</v>
      </c>
    </row>
    <row r="7" spans="1:6">
      <c r="A7" t="s">
        <v>117</v>
      </c>
      <c r="B7">
        <f>SUM(B3:B6)</f>
        <v>42300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sqref="A1:F1"/>
    </sheetView>
  </sheetViews>
  <sheetFormatPr baseColWidth="10" defaultColWidth="8.796875" defaultRowHeight="13.8"/>
  <cols>
    <col min="1" max="1" width="38" customWidth="1"/>
    <col min="2" max="2" width="14" customWidth="1"/>
    <col min="3" max="3" width="18" customWidth="1"/>
    <col min="4" max="4" width="30" customWidth="1"/>
    <col min="5" max="5" width="38" customWidth="1"/>
    <col min="6" max="6" width="27" customWidth="1"/>
  </cols>
  <sheetData>
    <row r="1" spans="1:6" ht="41.4" customHeight="1">
      <c r="A1" s="27" t="s">
        <v>118</v>
      </c>
      <c r="B1" s="27"/>
      <c r="C1" s="27"/>
      <c r="D1" s="27"/>
      <c r="E1" s="27"/>
      <c r="F1" s="27"/>
    </row>
    <row r="2" spans="1:6">
      <c r="A2" s="2"/>
      <c r="B2" s="2"/>
      <c r="C2" s="2"/>
      <c r="D2" s="2"/>
      <c r="E2" s="2"/>
      <c r="F2" s="2"/>
    </row>
    <row r="3" spans="1:6" ht="19.2" customHeight="1">
      <c r="A3" s="15" t="s">
        <v>17</v>
      </c>
      <c r="B3" s="15" t="s">
        <v>14</v>
      </c>
      <c r="C3" s="15" t="s">
        <v>18</v>
      </c>
      <c r="D3" s="15" t="s">
        <v>19</v>
      </c>
      <c r="E3" s="15" t="s">
        <v>20</v>
      </c>
      <c r="F3" s="15" t="s">
        <v>3</v>
      </c>
    </row>
    <row r="4" spans="1:6" ht="24.3" customHeight="1">
      <c r="A4" s="17" t="s">
        <v>119</v>
      </c>
      <c r="B4" s="18">
        <v>8091</v>
      </c>
      <c r="C4" s="17" t="s">
        <v>120</v>
      </c>
      <c r="D4" s="17" t="s">
        <v>121</v>
      </c>
      <c r="E4" s="17" t="s">
        <v>122</v>
      </c>
      <c r="F4" s="17" t="s">
        <v>123</v>
      </c>
    </row>
    <row r="5" spans="1:6" ht="24.3" customHeight="1">
      <c r="A5" s="17" t="s">
        <v>124</v>
      </c>
      <c r="B5" s="18">
        <v>42300</v>
      </c>
      <c r="C5" s="17" t="s">
        <v>120</v>
      </c>
      <c r="D5" s="17" t="s">
        <v>125</v>
      </c>
      <c r="E5" s="17" t="s">
        <v>126</v>
      </c>
      <c r="F5" s="17" t="s">
        <v>123</v>
      </c>
    </row>
    <row r="6" spans="1:6" ht="24.3" customHeight="1">
      <c r="A6" s="17" t="s">
        <v>127</v>
      </c>
      <c r="B6" s="18">
        <v>4000</v>
      </c>
      <c r="C6" s="17" t="s">
        <v>128</v>
      </c>
      <c r="D6" s="17" t="s">
        <v>129</v>
      </c>
      <c r="E6" s="17" t="s">
        <v>130</v>
      </c>
      <c r="F6" s="17" t="s">
        <v>123</v>
      </c>
    </row>
    <row r="7" spans="1:6" ht="24.3" customHeight="1">
      <c r="A7" s="20" t="s">
        <v>131</v>
      </c>
      <c r="B7" s="22">
        <v>9000</v>
      </c>
      <c r="C7" s="20" t="s">
        <v>15</v>
      </c>
      <c r="D7" s="20" t="s">
        <v>132</v>
      </c>
      <c r="E7" s="20" t="s">
        <v>133</v>
      </c>
      <c r="F7" s="20" t="s">
        <v>134</v>
      </c>
    </row>
    <row r="8" spans="1:6" ht="24.3" customHeight="1">
      <c r="A8" s="20" t="s">
        <v>135</v>
      </c>
      <c r="B8" s="22">
        <v>0</v>
      </c>
      <c r="C8" s="20" t="s">
        <v>136</v>
      </c>
      <c r="D8" s="20" t="s">
        <v>137</v>
      </c>
      <c r="E8" s="20" t="s">
        <v>138</v>
      </c>
      <c r="F8" s="20" t="s">
        <v>134</v>
      </c>
    </row>
    <row r="9" spans="1:6" ht="24.3" customHeight="1">
      <c r="A9" s="20"/>
      <c r="B9" s="22"/>
      <c r="C9" s="20"/>
      <c r="D9" s="20"/>
      <c r="E9" s="20"/>
      <c r="F9" s="20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>
      <selection sqref="A1:D1"/>
    </sheetView>
  </sheetViews>
  <sheetFormatPr baseColWidth="10" defaultColWidth="8.796875" defaultRowHeight="13.8"/>
  <cols>
    <col min="1" max="1" width="8" customWidth="1"/>
    <col min="2" max="2" width="43" customWidth="1"/>
    <col min="3" max="3" width="48" customWidth="1"/>
    <col min="4" max="4" width="25" customWidth="1"/>
  </cols>
  <sheetData>
    <row r="1" spans="1:4" ht="40.799999999999997" customHeight="1">
      <c r="A1" s="27" t="s">
        <v>139</v>
      </c>
      <c r="B1" s="27"/>
      <c r="C1" s="27"/>
      <c r="D1" s="27"/>
    </row>
    <row r="2" spans="1:4">
      <c r="A2" s="2"/>
      <c r="B2" s="2"/>
      <c r="C2" s="2"/>
      <c r="D2" s="2"/>
    </row>
    <row r="3" spans="1:4" ht="19.2" customHeight="1">
      <c r="A3" s="15" t="s">
        <v>21</v>
      </c>
      <c r="B3" s="15" t="s">
        <v>22</v>
      </c>
      <c r="C3" s="15" t="s">
        <v>23</v>
      </c>
      <c r="D3" s="15" t="s">
        <v>18</v>
      </c>
    </row>
    <row r="4" spans="1:4" ht="19.2" customHeight="1">
      <c r="A4" s="17">
        <v>1</v>
      </c>
      <c r="B4" s="17" t="s">
        <v>140</v>
      </c>
      <c r="C4" s="17" t="s">
        <v>141</v>
      </c>
      <c r="D4" s="17" t="s">
        <v>142</v>
      </c>
    </row>
    <row r="5" spans="1:4" ht="19.2" customHeight="1">
      <c r="A5" s="17">
        <v>2</v>
      </c>
      <c r="B5" s="17" t="s">
        <v>143</v>
      </c>
      <c r="C5" s="17" t="s">
        <v>144</v>
      </c>
      <c r="D5" s="17" t="s">
        <v>142</v>
      </c>
    </row>
    <row r="6" spans="1:4" ht="19.2" customHeight="1">
      <c r="A6" s="17">
        <v>3</v>
      </c>
      <c r="B6" s="17" t="s">
        <v>145</v>
      </c>
      <c r="C6" s="17" t="s">
        <v>146</v>
      </c>
      <c r="D6" s="17" t="s">
        <v>147</v>
      </c>
    </row>
    <row r="7" spans="1:4" ht="19.2" customHeight="1">
      <c r="A7" s="17">
        <v>4</v>
      </c>
      <c r="B7" s="17" t="s">
        <v>148</v>
      </c>
      <c r="C7" s="17" t="s">
        <v>149</v>
      </c>
      <c r="D7" s="17" t="s">
        <v>150</v>
      </c>
    </row>
    <row r="8" spans="1:4" ht="19.2" customHeight="1">
      <c r="A8" s="17">
        <v>5</v>
      </c>
      <c r="B8" s="17" t="s">
        <v>119</v>
      </c>
      <c r="C8" s="17" t="s">
        <v>151</v>
      </c>
      <c r="D8" s="17" t="s">
        <v>152</v>
      </c>
    </row>
    <row r="9" spans="1:4" ht="19.2" customHeight="1">
      <c r="A9" s="17">
        <v>6</v>
      </c>
      <c r="B9" s="17" t="s">
        <v>153</v>
      </c>
      <c r="C9" s="17" t="s">
        <v>154</v>
      </c>
      <c r="D9" s="17" t="s">
        <v>155</v>
      </c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Estado Actividades</vt:lpstr>
      <vt:lpstr>Flujo Efectivo</vt:lpstr>
      <vt:lpstr>Detalle Gastos</vt:lpstr>
      <vt:lpstr>Ingresos Bancarios</vt:lpstr>
      <vt:lpstr>Conciliacion</vt:lpstr>
      <vt:lpstr>Notas y 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Iván López</cp:lastModifiedBy>
  <dcterms:modified xsi:type="dcterms:W3CDTF">2026-10-26T05:35:06Z</dcterms:modified>
</cp:coreProperties>
</file>